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cer\Dropbox\ABAC\CHAIR\Curriculum Study Plans\"/>
    </mc:Choice>
  </mc:AlternateContent>
  <xr:revisionPtr revIDLastSave="0" documentId="13_ncr:1_{5C015DB9-6A6E-4D66-BE06-CBA7757A23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51-595" sheetId="9" r:id="rId1"/>
    <sheet name="Table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E81" i="9"/>
  <c r="C84" i="9" s="1"/>
  <c r="E80" i="9"/>
  <c r="E79" i="9"/>
  <c r="E78" i="9"/>
  <c r="E77" i="9"/>
  <c r="E73" i="9"/>
  <c r="E72" i="9"/>
  <c r="E71" i="9"/>
  <c r="E70" i="9"/>
  <c r="E69" i="9"/>
  <c r="E68" i="9"/>
  <c r="E63" i="9"/>
  <c r="E62" i="9"/>
  <c r="E61" i="9"/>
  <c r="E60" i="9"/>
  <c r="E59" i="9"/>
  <c r="E58" i="9"/>
  <c r="E54" i="9"/>
  <c r="E53" i="9"/>
  <c r="E52" i="9"/>
  <c r="E51" i="9"/>
  <c r="E50" i="9"/>
  <c r="E49" i="9"/>
  <c r="E48" i="9"/>
  <c r="E43" i="9"/>
  <c r="E42" i="9"/>
  <c r="E41" i="9"/>
  <c r="E40" i="9"/>
  <c r="E39" i="9"/>
  <c r="E38" i="9"/>
  <c r="E34" i="9"/>
  <c r="E33" i="9"/>
  <c r="E32" i="9"/>
  <c r="E31" i="9"/>
  <c r="E30" i="9"/>
  <c r="E29" i="9"/>
  <c r="E24" i="9"/>
  <c r="E23" i="9"/>
  <c r="E22" i="9"/>
  <c r="E21" i="9"/>
  <c r="E20" i="9"/>
  <c r="E19" i="9"/>
  <c r="E18" i="9"/>
  <c r="E14" i="9"/>
  <c r="E13" i="9"/>
  <c r="E12" i="9"/>
  <c r="E11" i="9"/>
  <c r="E10" i="9"/>
  <c r="E9" i="9"/>
  <c r="E8" i="9"/>
  <c r="C82" i="9"/>
  <c r="C74" i="9"/>
  <c r="C64" i="9"/>
  <c r="C55" i="9"/>
  <c r="C44" i="9"/>
  <c r="C35" i="9"/>
  <c r="C25" i="9"/>
  <c r="C15" i="9"/>
  <c r="C83" i="9" s="1"/>
</calcChain>
</file>

<file path=xl/sharedStrings.xml><?xml version="1.0" encoding="utf-8"?>
<sst xmlns="http://schemas.openxmlformats.org/spreadsheetml/2006/main" count="319" uniqueCount="143">
  <si>
    <t>ASSUMPTION  UNIVERSITY</t>
  </si>
  <si>
    <t>MARTIN DE TOURS SCHOOL OF MANAGEMENT AND ECONOMICS</t>
  </si>
  <si>
    <t>First Semester</t>
  </si>
  <si>
    <t>Course Code</t>
  </si>
  <si>
    <t>Course Title</t>
  </si>
  <si>
    <t>Credits</t>
  </si>
  <si>
    <t xml:space="preserve">Grade </t>
  </si>
  <si>
    <t>Remarks</t>
  </si>
  <si>
    <t>BG1001</t>
  </si>
  <si>
    <t>English I</t>
  </si>
  <si>
    <t>Mathematics for Business</t>
  </si>
  <si>
    <t>SA1201</t>
  </si>
  <si>
    <t>Statistics I</t>
  </si>
  <si>
    <t>BG1400</t>
  </si>
  <si>
    <t>Business Law I</t>
  </si>
  <si>
    <t>GE1204</t>
  </si>
  <si>
    <t xml:space="preserve">Physical Education </t>
  </si>
  <si>
    <t>GE1301</t>
  </si>
  <si>
    <t>Environmental Science</t>
  </si>
  <si>
    <t>GE1403</t>
  </si>
  <si>
    <t>Communication in Thai</t>
  </si>
  <si>
    <t>Second Semester</t>
  </si>
  <si>
    <t>ACT1600</t>
  </si>
  <si>
    <t>Fundamentals of Financial Accounting</t>
  </si>
  <si>
    <t>BG1002</t>
  </si>
  <si>
    <t>English II</t>
  </si>
  <si>
    <t>BG1401</t>
  </si>
  <si>
    <t>Business Law II</t>
  </si>
  <si>
    <t>SA2200</t>
  </si>
  <si>
    <t>Statistics II</t>
  </si>
  <si>
    <t>MGT2404</t>
  </si>
  <si>
    <t>Managerial Psychology</t>
  </si>
  <si>
    <t>MGT2900</t>
  </si>
  <si>
    <t>Principles of Management</t>
  </si>
  <si>
    <t>First Year</t>
  </si>
  <si>
    <t>Second Year</t>
  </si>
  <si>
    <t>ACT2620</t>
  </si>
  <si>
    <t>Fundamentals of Managerial Accounting</t>
  </si>
  <si>
    <t>BG2000</t>
  </si>
  <si>
    <t>English III</t>
  </si>
  <si>
    <t>Macroeconomics</t>
  </si>
  <si>
    <t>Microeconomics</t>
  </si>
  <si>
    <t>MGT1101</t>
  </si>
  <si>
    <t>Introduction to Business</t>
  </si>
  <si>
    <t>BG2001</t>
  </si>
  <si>
    <t>English IV</t>
  </si>
  <si>
    <t>GE2101</t>
  </si>
  <si>
    <t>World Civilization</t>
  </si>
  <si>
    <t>GE2202</t>
  </si>
  <si>
    <t>Ethics</t>
  </si>
  <si>
    <t>International Business Environment</t>
  </si>
  <si>
    <t>MKT2280</t>
  </si>
  <si>
    <t>Principles of Marketing</t>
  </si>
  <si>
    <t>Third Year</t>
  </si>
  <si>
    <t>Database Systems</t>
  </si>
  <si>
    <t>Corporate Finance</t>
  </si>
  <si>
    <t>Object-Oriented Programming</t>
  </si>
  <si>
    <t>MGT3905</t>
  </si>
  <si>
    <t>Operations Management</t>
  </si>
  <si>
    <t>MGT3907</t>
  </si>
  <si>
    <t>Business Communication</t>
  </si>
  <si>
    <t>MGT3940</t>
  </si>
  <si>
    <t>Business Research Methodology</t>
  </si>
  <si>
    <t>Fourth Year</t>
  </si>
  <si>
    <t>Information Systems Project Management</t>
  </si>
  <si>
    <t>Web Design and Programming</t>
  </si>
  <si>
    <t>MGT4914</t>
  </si>
  <si>
    <t>Entrepreneurship</t>
  </si>
  <si>
    <t>Prerequisite 1</t>
  </si>
  <si>
    <t>Prerequisite 2</t>
  </si>
  <si>
    <t>Prerequisite 3</t>
  </si>
  <si>
    <t>Prerequisite 4</t>
  </si>
  <si>
    <t>Course Type</t>
  </si>
  <si>
    <t>Free Elective</t>
  </si>
  <si>
    <t>C</t>
  </si>
  <si>
    <t>D</t>
  </si>
  <si>
    <t>S</t>
  </si>
  <si>
    <t>Min Grade</t>
  </si>
  <si>
    <t>Grade</t>
  </si>
  <si>
    <t>Point</t>
  </si>
  <si>
    <t>A</t>
  </si>
  <si>
    <t>A-</t>
  </si>
  <si>
    <t>B+</t>
  </si>
  <si>
    <t>B</t>
  </si>
  <si>
    <t>B-</t>
  </si>
  <si>
    <t>C+</t>
  </si>
  <si>
    <t>C-</t>
  </si>
  <si>
    <t>F</t>
  </si>
  <si>
    <t>W</t>
  </si>
  <si>
    <t>Pass</t>
  </si>
  <si>
    <t>U</t>
  </si>
  <si>
    <t>Fail</t>
  </si>
  <si>
    <t>Drop</t>
  </si>
  <si>
    <t>Non-credit</t>
  </si>
  <si>
    <t>Eng</t>
  </si>
  <si>
    <t>Gen Ed</t>
  </si>
  <si>
    <t>Bus Core</t>
  </si>
  <si>
    <t>Major Req</t>
  </si>
  <si>
    <t>Plan A/B/C</t>
  </si>
  <si>
    <t>Adm no. 551-595xxxx</t>
  </si>
  <si>
    <t>Business Software Applications</t>
  </si>
  <si>
    <t>Information Technology</t>
  </si>
  <si>
    <t>BIS1141</t>
  </si>
  <si>
    <t>Money, Banking and Financial Merkets</t>
  </si>
  <si>
    <t>BG1200</t>
  </si>
  <si>
    <t>BG2401</t>
  </si>
  <si>
    <t>Programming and Algorithms</t>
  </si>
  <si>
    <t>BIS2180</t>
  </si>
  <si>
    <t>Computer Tools in Research</t>
  </si>
  <si>
    <t>Principles of Multimedia</t>
  </si>
  <si>
    <t>FIN2700</t>
  </si>
  <si>
    <t>BIS3315</t>
  </si>
  <si>
    <t>Data Communication and Networking</t>
  </si>
  <si>
    <t>Information System Analysis and Design</t>
  </si>
  <si>
    <t>BIS3635</t>
  </si>
  <si>
    <t>BIS3340</t>
  </si>
  <si>
    <t>Computer Organization</t>
  </si>
  <si>
    <t>Current Topics in Business Information Systems</t>
  </si>
  <si>
    <t>Data Structure</t>
  </si>
  <si>
    <t>FIN3701</t>
  </si>
  <si>
    <t>Major Elective Course</t>
  </si>
  <si>
    <t>Information Systems Security</t>
  </si>
  <si>
    <t>BIS3655</t>
  </si>
  <si>
    <t>BIS Senior Project</t>
  </si>
  <si>
    <t>BIS3666</t>
  </si>
  <si>
    <t>BIS4675</t>
  </si>
  <si>
    <t>Free Elective Course</t>
  </si>
  <si>
    <t>Total Credits</t>
  </si>
  <si>
    <t>Major Elective</t>
  </si>
  <si>
    <t>BG2400</t>
  </si>
  <si>
    <t>IBM2702</t>
  </si>
  <si>
    <t>BIS3348</t>
  </si>
  <si>
    <t>BIS3617</t>
  </si>
  <si>
    <t>BIS3516</t>
  </si>
  <si>
    <t>BIS4625</t>
  </si>
  <si>
    <t>BIS4697</t>
  </si>
  <si>
    <t>BIS4787</t>
  </si>
  <si>
    <t>BIS4858</t>
  </si>
  <si>
    <t>BIS4996</t>
  </si>
  <si>
    <t>BG0002</t>
  </si>
  <si>
    <t>Credits Completed</t>
  </si>
  <si>
    <t>NAME:</t>
  </si>
  <si>
    <t>ADM. 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</si>
</sst>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credits&quot;"/>
  </numFmts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4" fillId="0" borderId="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5" fillId="4" borderId="1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right" vertical="center"/>
      <protection locked="0"/>
    </xf>
    <xf numFmtId="16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2" fillId="4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</cellXfs>
  <cellStyles count="1">
    <cellStyle name="Normal" xfId="0" builtinId="0"/>
  </cellStyles>
  <dxfs count="15"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F189-6ED2-495B-A255-50C0A944F292}">
  <dimension ref="A1:L84"/>
  <sheetViews>
    <sheetView tabSelected="1" zoomScaleNormal="100" workbookViewId="0">
      <selection activeCell="G4" sqref="G4"/>
    </sheetView>
  </sheetViews>
  <sheetFormatPr defaultColWidth="9" defaultRowHeight="15.5" x14ac:dyDescent="0.35"/>
  <cols>
    <col min="1" max="1" width="12.26953125" style="40" bestFit="1" customWidth="1"/>
    <col min="2" max="2" width="43.6328125" style="40" bestFit="1" customWidth="1"/>
    <col min="3" max="3" width="7.26953125" style="40" bestFit="1" customWidth="1"/>
    <col min="4" max="4" width="6.81640625" style="40" bestFit="1" customWidth="1"/>
    <col min="5" max="5" width="4.90625" style="40" hidden="1" customWidth="1"/>
    <col min="6" max="6" width="13.81640625" style="40" hidden="1" customWidth="1"/>
    <col min="7" max="10" width="13.6328125" style="40" bestFit="1" customWidth="1"/>
    <col min="11" max="11" width="12.26953125" style="40" customWidth="1"/>
    <col min="12" max="16384" width="9" style="40"/>
  </cols>
  <sheetData>
    <row r="1" spans="1:12" s="42" customFormat="1" ht="18.5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s="42" customFormat="1" ht="18.5" x14ac:dyDescent="0.4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x14ac:dyDescent="0.35">
      <c r="A3" s="45" t="s">
        <v>99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x14ac:dyDescent="0.35">
      <c r="A4" s="34" t="s">
        <v>141</v>
      </c>
      <c r="B4" s="36"/>
      <c r="C4" s="46" t="s">
        <v>142</v>
      </c>
      <c r="D4" s="46"/>
      <c r="E4" s="34"/>
      <c r="F4" s="35"/>
      <c r="G4" s="43"/>
      <c r="H4" s="47" t="str">
        <f>IF(ISBLANK(G4),"MAJOR : Business Information Systems (142 Credits)",IF(OR(VALUE(LEFT(G4,2))&lt;55, VALUE(LEFT(G4,2))&gt;59),"WRONG FILE","MAJOR : Business Information Systems (142 Credits)"))</f>
        <v>MAJOR : Business Information Systems (142 Credits)</v>
      </c>
      <c r="I4" s="47"/>
      <c r="J4" s="47"/>
      <c r="K4" s="47"/>
      <c r="L4" s="34"/>
    </row>
    <row r="5" spans="1:12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35">
      <c r="A6" s="25" t="s">
        <v>34</v>
      </c>
      <c r="B6" s="25" t="s">
        <v>2</v>
      </c>
      <c r="C6" s="3"/>
      <c r="D6" s="3"/>
      <c r="E6" s="3"/>
      <c r="F6" s="3"/>
      <c r="G6" s="3"/>
      <c r="H6" s="3"/>
      <c r="I6" s="3"/>
      <c r="J6" s="3"/>
      <c r="K6" s="3"/>
    </row>
    <row r="7" spans="1:12" x14ac:dyDescent="0.35">
      <c r="A7" s="4" t="s">
        <v>3</v>
      </c>
      <c r="B7" s="5" t="s">
        <v>4</v>
      </c>
      <c r="C7" s="6" t="s">
        <v>5</v>
      </c>
      <c r="D7" s="6" t="s">
        <v>6</v>
      </c>
      <c r="E7" s="6" t="s">
        <v>89</v>
      </c>
      <c r="F7" s="6" t="s">
        <v>72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</v>
      </c>
    </row>
    <row r="8" spans="1:12" x14ac:dyDescent="0.35">
      <c r="A8" s="26" t="s">
        <v>8</v>
      </c>
      <c r="B8" s="7" t="s">
        <v>9</v>
      </c>
      <c r="C8" s="8">
        <v>3</v>
      </c>
      <c r="D8" s="21"/>
      <c r="E8" s="21" t="str">
        <f>IF(F8="Non-credit",IF(D8="S","Pass",""),IF(_xlfn.IFNA(VLOOKUP(D8,Tables!$D$2:$E$11,2,FALSE),0)&gt;=VLOOKUP(VLOOKUP(F8,Tables!$A$2:$B$9,2,FALSE),Tables!$D$2:$E$11,2,FALSE),"Pass",""))</f>
        <v/>
      </c>
      <c r="F8" s="8" t="s">
        <v>94</v>
      </c>
      <c r="G8" s="30" t="s">
        <v>139</v>
      </c>
      <c r="H8" s="8"/>
      <c r="I8" s="8"/>
      <c r="J8" s="8"/>
      <c r="K8" s="23"/>
    </row>
    <row r="9" spans="1:12" x14ac:dyDescent="0.35">
      <c r="A9" s="26" t="s">
        <v>104</v>
      </c>
      <c r="B9" s="7" t="s">
        <v>10</v>
      </c>
      <c r="C9" s="8">
        <v>3</v>
      </c>
      <c r="D9" s="21"/>
      <c r="E9" s="21" t="str">
        <f>IF(F9="Non-credit",IF(D9="S","Pass",""),IF(_xlfn.IFNA(VLOOKUP(D9,Tables!$D$2:$E$11,2,FALSE),0)&gt;=VLOOKUP(VLOOKUP(F9,Tables!$A$2:$B$9,2,FALSE),Tables!$D$2:$E$11,2,FALSE),"Pass",""))</f>
        <v/>
      </c>
      <c r="F9" s="8" t="s">
        <v>95</v>
      </c>
      <c r="G9" s="8"/>
      <c r="H9" s="8"/>
      <c r="I9" s="8"/>
      <c r="J9" s="8"/>
      <c r="K9" s="23"/>
    </row>
    <row r="10" spans="1:12" x14ac:dyDescent="0.35">
      <c r="A10" s="26" t="s">
        <v>11</v>
      </c>
      <c r="B10" s="7" t="s">
        <v>12</v>
      </c>
      <c r="C10" s="8">
        <v>3</v>
      </c>
      <c r="D10" s="21"/>
      <c r="E10" s="21" t="str">
        <f>IF(F10="Non-credit",IF(D10="S","Pass",""),IF(_xlfn.IFNA(VLOOKUP(D10,Tables!$D$2:$E$11,2,FALSE),0)&gt;=VLOOKUP(VLOOKUP(F10,Tables!$A$2:$B$9,2,FALSE),Tables!$D$2:$E$11,2,FALSE),"Pass",""))</f>
        <v/>
      </c>
      <c r="F10" s="8" t="s">
        <v>96</v>
      </c>
      <c r="G10" s="8"/>
      <c r="H10" s="8"/>
      <c r="I10" s="8"/>
      <c r="J10" s="8"/>
      <c r="K10" s="23"/>
    </row>
    <row r="11" spans="1:12" x14ac:dyDescent="0.35">
      <c r="A11" s="26" t="s">
        <v>13</v>
      </c>
      <c r="B11" s="7" t="s">
        <v>14</v>
      </c>
      <c r="C11" s="8">
        <v>3</v>
      </c>
      <c r="D11" s="21"/>
      <c r="E11" s="21" t="str">
        <f>IF(F11="Non-credit",IF(D11="S","Pass",""),IF(_xlfn.IFNA(VLOOKUP(D11,Tables!$D$2:$E$11,2,FALSE),0)&gt;=VLOOKUP(VLOOKUP(F11,Tables!$A$2:$B$9,2,FALSE),Tables!$D$2:$E$11,2,FALSE),"Pass",""))</f>
        <v/>
      </c>
      <c r="F11" s="8" t="s">
        <v>96</v>
      </c>
      <c r="G11" s="8"/>
      <c r="H11" s="8"/>
      <c r="I11" s="8"/>
      <c r="J11" s="8"/>
      <c r="K11" s="23"/>
    </row>
    <row r="12" spans="1:12" x14ac:dyDescent="0.35">
      <c r="A12" s="26" t="s">
        <v>15</v>
      </c>
      <c r="B12" s="7" t="s">
        <v>16</v>
      </c>
      <c r="C12" s="8">
        <v>1</v>
      </c>
      <c r="D12" s="21"/>
      <c r="E12" s="21" t="str">
        <f>IF(F12="Non-credit",IF(D12="S","Pass",""),IF(_xlfn.IFNA(VLOOKUP(D12,Tables!$D$2:$E$11,2,FALSE),0)&gt;=VLOOKUP(VLOOKUP(F12,Tables!$A$2:$B$9,2,FALSE),Tables!$D$2:$E$11,2,FALSE),"Pass",""))</f>
        <v/>
      </c>
      <c r="F12" s="8" t="s">
        <v>95</v>
      </c>
      <c r="G12" s="8"/>
      <c r="H12" s="8"/>
      <c r="I12" s="8"/>
      <c r="J12" s="8"/>
      <c r="K12" s="23"/>
    </row>
    <row r="13" spans="1:12" x14ac:dyDescent="0.35">
      <c r="A13" s="26" t="s">
        <v>17</v>
      </c>
      <c r="B13" s="7" t="s">
        <v>18</v>
      </c>
      <c r="C13" s="8">
        <v>3</v>
      </c>
      <c r="D13" s="21"/>
      <c r="E13" s="21" t="str">
        <f>IF(F13="Non-credit",IF(D13="S","Pass",""),IF(_xlfn.IFNA(VLOOKUP(D13,Tables!$D$2:$E$11,2,FALSE),0)&gt;=VLOOKUP(VLOOKUP(F13,Tables!$A$2:$B$9,2,FALSE),Tables!$D$2:$E$11,2,FALSE),"Pass",""))</f>
        <v/>
      </c>
      <c r="F13" s="8" t="s">
        <v>95</v>
      </c>
      <c r="G13" s="8"/>
      <c r="H13" s="8"/>
      <c r="I13" s="8"/>
      <c r="J13" s="8"/>
      <c r="K13" s="23"/>
    </row>
    <row r="14" spans="1:12" x14ac:dyDescent="0.35">
      <c r="A14" s="26" t="s">
        <v>19</v>
      </c>
      <c r="B14" s="7" t="s">
        <v>20</v>
      </c>
      <c r="C14" s="38">
        <v>3</v>
      </c>
      <c r="D14" s="21"/>
      <c r="E14" s="21" t="str">
        <f>IF(F14="Non-credit",IF(D14="S","Pass",""),IF(_xlfn.IFNA(VLOOKUP(D14,Tables!$D$2:$E$11,2,FALSE),0)&gt;=VLOOKUP(VLOOKUP(F14,Tables!$A$2:$B$9,2,FALSE),Tables!$D$2:$E$11,2,FALSE),"Pass",""))</f>
        <v/>
      </c>
      <c r="F14" s="8" t="s">
        <v>95</v>
      </c>
      <c r="G14" s="8"/>
      <c r="H14" s="8"/>
      <c r="I14" s="8"/>
      <c r="J14" s="8"/>
      <c r="K14" s="23"/>
    </row>
    <row r="15" spans="1:12" x14ac:dyDescent="0.35">
      <c r="A15" s="26"/>
      <c r="B15" s="7"/>
      <c r="C15" s="9">
        <f>SUM(C8:C14)</f>
        <v>19</v>
      </c>
      <c r="D15" s="8"/>
      <c r="E15" s="8"/>
      <c r="F15" s="8"/>
      <c r="G15" s="8"/>
      <c r="H15" s="8"/>
      <c r="I15" s="8"/>
      <c r="J15" s="8"/>
      <c r="K15" s="8"/>
    </row>
    <row r="16" spans="1:12" x14ac:dyDescent="0.35">
      <c r="A16" s="25" t="s">
        <v>34</v>
      </c>
      <c r="B16" s="25" t="s">
        <v>21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35">
      <c r="A17" s="4" t="s">
        <v>3</v>
      </c>
      <c r="B17" s="5" t="s">
        <v>4</v>
      </c>
      <c r="C17" s="6" t="s">
        <v>5</v>
      </c>
      <c r="D17" s="6" t="s">
        <v>6</v>
      </c>
      <c r="E17" s="6"/>
      <c r="F17" s="6" t="s">
        <v>72</v>
      </c>
      <c r="G17" s="6" t="s">
        <v>68</v>
      </c>
      <c r="H17" s="6" t="s">
        <v>69</v>
      </c>
      <c r="I17" s="6" t="s">
        <v>70</v>
      </c>
      <c r="J17" s="6" t="s">
        <v>71</v>
      </c>
      <c r="K17" s="6" t="s">
        <v>7</v>
      </c>
    </row>
    <row r="18" spans="1:11" x14ac:dyDescent="0.35">
      <c r="A18" s="26" t="s">
        <v>22</v>
      </c>
      <c r="B18" s="10" t="s">
        <v>23</v>
      </c>
      <c r="C18" s="38">
        <v>3</v>
      </c>
      <c r="D18" s="21"/>
      <c r="E18" s="21" t="str">
        <f>IF(F18="Non-credit",IF(D18="S","Pass",""),IF(_xlfn.IFNA(VLOOKUP(D18,Tables!$D$2:$E$11,2,FALSE),0)&gt;=VLOOKUP(VLOOKUP(F18,Tables!$A$2:$B$9,2,FALSE),Tables!$D$2:$E$11,2,FALSE),"Pass",""))</f>
        <v/>
      </c>
      <c r="F18" s="38" t="s">
        <v>96</v>
      </c>
      <c r="G18" s="38"/>
      <c r="H18" s="38"/>
      <c r="I18" s="38"/>
      <c r="J18" s="38"/>
      <c r="K18" s="37"/>
    </row>
    <row r="19" spans="1:11" x14ac:dyDescent="0.35">
      <c r="A19" s="27" t="s">
        <v>24</v>
      </c>
      <c r="B19" s="10" t="s">
        <v>25</v>
      </c>
      <c r="C19" s="38">
        <v>3</v>
      </c>
      <c r="D19" s="21"/>
      <c r="E19" s="21" t="str">
        <f>IF(F19="Non-credit",IF(D19="S","Pass",""),IF(_xlfn.IFNA(VLOOKUP(D19,Tables!$D$2:$E$11,2,FALSE),0)&gt;=VLOOKUP(VLOOKUP(F19,Tables!$A$2:$B$9,2,FALSE),Tables!$D$2:$E$11,2,FALSE),"Pass",""))</f>
        <v/>
      </c>
      <c r="F19" s="38" t="s">
        <v>94</v>
      </c>
      <c r="G19" s="38" t="s">
        <v>8</v>
      </c>
      <c r="H19" s="38"/>
      <c r="I19" s="38"/>
      <c r="J19" s="38"/>
      <c r="K19" s="37"/>
    </row>
    <row r="20" spans="1:11" x14ac:dyDescent="0.35">
      <c r="A20" s="27" t="s">
        <v>26</v>
      </c>
      <c r="B20" s="10" t="s">
        <v>27</v>
      </c>
      <c r="C20" s="38">
        <v>3</v>
      </c>
      <c r="D20" s="21"/>
      <c r="E20" s="21" t="str">
        <f>IF(F20="Non-credit",IF(D20="S","Pass",""),IF(_xlfn.IFNA(VLOOKUP(D20,Tables!$D$2:$E$11,2,FALSE),0)&gt;=VLOOKUP(VLOOKUP(F20,Tables!$A$2:$B$9,2,FALSE),Tables!$D$2:$E$11,2,FALSE),"Pass",""))</f>
        <v/>
      </c>
      <c r="F20" s="38" t="s">
        <v>96</v>
      </c>
      <c r="G20" s="38" t="s">
        <v>13</v>
      </c>
      <c r="H20" s="38"/>
      <c r="I20" s="38"/>
      <c r="J20" s="38"/>
      <c r="K20" s="37"/>
    </row>
    <row r="21" spans="1:11" x14ac:dyDescent="0.35">
      <c r="A21" s="27" t="s">
        <v>28</v>
      </c>
      <c r="B21" s="10" t="s">
        <v>29</v>
      </c>
      <c r="C21" s="11">
        <v>3</v>
      </c>
      <c r="D21" s="21"/>
      <c r="E21" s="21" t="str">
        <f>IF(F21="Non-credit",IF(D21="S","Pass",""),IF(_xlfn.IFNA(VLOOKUP(D21,Tables!$D$2:$E$11,2,FALSE),0)&gt;=VLOOKUP(VLOOKUP(F21,Tables!$A$2:$B$9,2,FALSE),Tables!$D$2:$E$11,2,FALSE),"Pass",""))</f>
        <v/>
      </c>
      <c r="F21" s="38" t="s">
        <v>96</v>
      </c>
      <c r="G21" s="38" t="s">
        <v>11</v>
      </c>
      <c r="H21" s="38"/>
      <c r="I21" s="38"/>
      <c r="J21" s="38"/>
      <c r="K21" s="37"/>
    </row>
    <row r="22" spans="1:11" x14ac:dyDescent="0.35">
      <c r="A22" s="27" t="s">
        <v>105</v>
      </c>
      <c r="B22" s="10" t="s">
        <v>41</v>
      </c>
      <c r="C22" s="11">
        <v>3</v>
      </c>
      <c r="D22" s="21"/>
      <c r="E22" s="21" t="str">
        <f>IF(F22="Non-credit",IF(D22="S","Pass",""),IF(_xlfn.IFNA(VLOOKUP(D22,Tables!$D$2:$E$11,2,FALSE),0)&gt;=VLOOKUP(VLOOKUP(F22,Tables!$A$2:$B$9,2,FALSE),Tables!$D$2:$E$11,2,FALSE),"Pass",""))</f>
        <v/>
      </c>
      <c r="F22" s="38" t="s">
        <v>95</v>
      </c>
      <c r="G22" s="38"/>
      <c r="H22" s="38"/>
      <c r="I22" s="38"/>
      <c r="J22" s="38"/>
      <c r="K22" s="37"/>
    </row>
    <row r="23" spans="1:11" x14ac:dyDescent="0.35">
      <c r="A23" s="27" t="s">
        <v>102</v>
      </c>
      <c r="B23" s="10" t="s">
        <v>100</v>
      </c>
      <c r="C23" s="11">
        <v>0</v>
      </c>
      <c r="D23" s="39"/>
      <c r="E23" s="21" t="str">
        <f>IF(F23="Non-credit",IF(D23="S","Pass",""),IF(_xlfn.IFNA(VLOOKUP(D23,Tables!$D$2:$E$11,2,FALSE),0)&gt;=VLOOKUP(VLOOKUP(F23,Tables!$A$2:$B$9,2,FALSE),Tables!$D$2:$E$11,2,FALSE),"Pass",""))</f>
        <v/>
      </c>
      <c r="F23" s="38" t="s">
        <v>93</v>
      </c>
      <c r="G23" s="38"/>
      <c r="H23" s="38"/>
      <c r="I23" s="38"/>
      <c r="J23" s="38"/>
      <c r="K23" s="37"/>
    </row>
    <row r="24" spans="1:11" x14ac:dyDescent="0.35">
      <c r="A24" s="27" t="s">
        <v>42</v>
      </c>
      <c r="B24" s="10" t="s">
        <v>43</v>
      </c>
      <c r="C24" s="11">
        <v>3</v>
      </c>
      <c r="D24" s="21"/>
      <c r="E24" s="21" t="str">
        <f>IF(F24="Non-credit",IF(D24="S","Pass",""),IF(_xlfn.IFNA(VLOOKUP(D24,Tables!$D$2:$E$11,2,FALSE),0)&gt;=VLOOKUP(VLOOKUP(F24,Tables!$A$2:$B$9,2,FALSE),Tables!$D$2:$E$11,2,FALSE),"Pass",""))</f>
        <v/>
      </c>
      <c r="F24" s="38" t="s">
        <v>95</v>
      </c>
      <c r="G24" s="38"/>
      <c r="H24" s="38"/>
      <c r="I24" s="38"/>
      <c r="J24" s="38"/>
      <c r="K24" s="37"/>
    </row>
    <row r="25" spans="1:11" x14ac:dyDescent="0.35">
      <c r="A25" s="27"/>
      <c r="B25" s="10"/>
      <c r="C25" s="14">
        <f>SUM(C18:C24)</f>
        <v>18</v>
      </c>
      <c r="D25" s="38"/>
      <c r="E25" s="38"/>
      <c r="F25" s="38"/>
      <c r="G25" s="38"/>
      <c r="H25" s="38"/>
      <c r="I25" s="38"/>
      <c r="J25" s="38"/>
      <c r="K25" s="38"/>
    </row>
    <row r="26" spans="1:11" x14ac:dyDescent="0.35">
      <c r="A26" s="28"/>
      <c r="B26" s="12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35">
      <c r="A27" s="25" t="s">
        <v>35</v>
      </c>
      <c r="B27" s="25" t="s">
        <v>2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5">
      <c r="A28" s="4" t="s">
        <v>3</v>
      </c>
      <c r="B28" s="5" t="s">
        <v>4</v>
      </c>
      <c r="C28" s="6" t="s">
        <v>5</v>
      </c>
      <c r="D28" s="6" t="s">
        <v>6</v>
      </c>
      <c r="E28" s="6"/>
      <c r="F28" s="6" t="s">
        <v>72</v>
      </c>
      <c r="G28" s="6" t="s">
        <v>68</v>
      </c>
      <c r="H28" s="6" t="s">
        <v>69</v>
      </c>
      <c r="I28" s="6" t="s">
        <v>70</v>
      </c>
      <c r="J28" s="6" t="s">
        <v>71</v>
      </c>
      <c r="K28" s="6" t="s">
        <v>7</v>
      </c>
    </row>
    <row r="29" spans="1:11" x14ac:dyDescent="0.35">
      <c r="A29" s="27" t="s">
        <v>36</v>
      </c>
      <c r="B29" s="10" t="s">
        <v>37</v>
      </c>
      <c r="C29" s="11">
        <v>3</v>
      </c>
      <c r="D29" s="21"/>
      <c r="E29" s="21" t="str">
        <f>IF(F29="Non-credit",IF(D29="S","Pass",""),IF(_xlfn.IFNA(VLOOKUP(D29,Tables!$D$2:$E$11,2,FALSE),0)&gt;=VLOOKUP(VLOOKUP(F29,Tables!$A$2:$B$9,2,FALSE),Tables!$D$2:$E$11,2,FALSE),"Pass",""))</f>
        <v/>
      </c>
      <c r="F29" s="8" t="s">
        <v>96</v>
      </c>
      <c r="G29" s="8" t="s">
        <v>22</v>
      </c>
      <c r="H29" s="8"/>
      <c r="I29" s="8"/>
      <c r="J29" s="8"/>
      <c r="K29" s="23"/>
    </row>
    <row r="30" spans="1:11" x14ac:dyDescent="0.35">
      <c r="A30" s="27" t="s">
        <v>38</v>
      </c>
      <c r="B30" s="10" t="s">
        <v>39</v>
      </c>
      <c r="C30" s="11">
        <v>3</v>
      </c>
      <c r="D30" s="21"/>
      <c r="E30" s="21" t="str">
        <f>IF(F30="Non-credit",IF(D30="S","Pass",""),IF(_xlfn.IFNA(VLOOKUP(D30,Tables!$D$2:$E$11,2,FALSE),0)&gt;=VLOOKUP(VLOOKUP(F30,Tables!$A$2:$B$9,2,FALSE),Tables!$D$2:$E$11,2,FALSE),"Pass",""))</f>
        <v/>
      </c>
      <c r="F30" s="8" t="s">
        <v>94</v>
      </c>
      <c r="G30" s="8" t="s">
        <v>24</v>
      </c>
      <c r="H30" s="8"/>
      <c r="I30" s="8"/>
      <c r="J30" s="8"/>
      <c r="K30" s="23"/>
    </row>
    <row r="31" spans="1:11" x14ac:dyDescent="0.35">
      <c r="A31" s="27" t="s">
        <v>129</v>
      </c>
      <c r="B31" s="10" t="s">
        <v>40</v>
      </c>
      <c r="C31" s="11">
        <v>3</v>
      </c>
      <c r="D31" s="21"/>
      <c r="E31" s="21" t="str">
        <f>IF(F31="Non-credit",IF(D31="S","Pass",""),IF(_xlfn.IFNA(VLOOKUP(D31,Tables!$D$2:$E$11,2,FALSE),0)&gt;=VLOOKUP(VLOOKUP(F31,Tables!$A$2:$B$9,2,FALSE),Tables!$D$2:$E$11,2,FALSE),"Pass",""))</f>
        <v/>
      </c>
      <c r="F31" s="8" t="s">
        <v>95</v>
      </c>
      <c r="G31" s="8"/>
      <c r="H31" s="8"/>
      <c r="I31" s="8"/>
      <c r="J31" s="8"/>
      <c r="K31" s="23"/>
    </row>
    <row r="32" spans="1:11" x14ac:dyDescent="0.35">
      <c r="A32" s="27" t="s">
        <v>107</v>
      </c>
      <c r="B32" s="10" t="s">
        <v>101</v>
      </c>
      <c r="C32" s="11">
        <v>3</v>
      </c>
      <c r="D32" s="21"/>
      <c r="E32" s="21" t="str">
        <f>IF(F32="Non-credit",IF(D32="S","Pass",""),IF(_xlfn.IFNA(VLOOKUP(D32,Tables!$D$2:$E$11,2,FALSE),0)&gt;=VLOOKUP(VLOOKUP(F32,Tables!$A$2:$B$9,2,FALSE),Tables!$D$2:$E$11,2,FALSE),"Pass",""))</f>
        <v/>
      </c>
      <c r="F32" s="8" t="s">
        <v>97</v>
      </c>
      <c r="G32" s="8" t="s">
        <v>102</v>
      </c>
      <c r="H32" s="8"/>
      <c r="I32" s="8"/>
      <c r="J32" s="8"/>
      <c r="K32" s="23"/>
    </row>
    <row r="33" spans="1:11" x14ac:dyDescent="0.35">
      <c r="A33" s="27" t="s">
        <v>30</v>
      </c>
      <c r="B33" s="10" t="s">
        <v>31</v>
      </c>
      <c r="C33" s="11">
        <v>3</v>
      </c>
      <c r="D33" s="21"/>
      <c r="E33" s="21" t="str">
        <f>IF(F33="Non-credit",IF(D33="S","Pass",""),IF(_xlfn.IFNA(VLOOKUP(D33,Tables!$D$2:$E$11,2,FALSE),0)&gt;=VLOOKUP(VLOOKUP(F33,Tables!$A$2:$B$9,2,FALSE),Tables!$D$2:$E$11,2,FALSE),"Pass",""))</f>
        <v/>
      </c>
      <c r="F33" s="8" t="s">
        <v>95</v>
      </c>
      <c r="G33" s="8"/>
      <c r="H33" s="8"/>
      <c r="I33" s="8"/>
      <c r="J33" s="8"/>
      <c r="K33" s="23"/>
    </row>
    <row r="34" spans="1:11" x14ac:dyDescent="0.35">
      <c r="A34" s="27" t="s">
        <v>32</v>
      </c>
      <c r="B34" s="10" t="s">
        <v>33</v>
      </c>
      <c r="C34" s="11">
        <v>3</v>
      </c>
      <c r="D34" s="21"/>
      <c r="E34" s="21" t="str">
        <f>IF(F34="Non-credit",IF(D34="S","Pass",""),IF(_xlfn.IFNA(VLOOKUP(D34,Tables!$D$2:$E$11,2,FALSE),0)&gt;=VLOOKUP(VLOOKUP(F34,Tables!$A$2:$B$9,2,FALSE),Tables!$D$2:$E$11,2,FALSE),"Pass",""))</f>
        <v/>
      </c>
      <c r="F34" s="8" t="s">
        <v>96</v>
      </c>
      <c r="G34" s="8" t="s">
        <v>42</v>
      </c>
      <c r="H34" s="8"/>
      <c r="I34" s="8"/>
      <c r="J34" s="8"/>
      <c r="K34" s="23"/>
    </row>
    <row r="35" spans="1:11" x14ac:dyDescent="0.35">
      <c r="A35" s="26"/>
      <c r="B35" s="7"/>
      <c r="C35" s="6">
        <f>SUM(C29:C34)</f>
        <v>18</v>
      </c>
      <c r="D35" s="8"/>
      <c r="E35" s="8"/>
      <c r="F35" s="8"/>
      <c r="G35" s="8"/>
      <c r="H35" s="8"/>
      <c r="I35" s="8"/>
      <c r="J35" s="8"/>
      <c r="K35" s="8"/>
    </row>
    <row r="36" spans="1:11" x14ac:dyDescent="0.35">
      <c r="A36" s="25" t="s">
        <v>35</v>
      </c>
      <c r="B36" s="25" t="s">
        <v>21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35">
      <c r="A37" s="4" t="s">
        <v>3</v>
      </c>
      <c r="B37" s="5" t="s">
        <v>4</v>
      </c>
      <c r="C37" s="6" t="s">
        <v>5</v>
      </c>
      <c r="D37" s="6" t="s">
        <v>6</v>
      </c>
      <c r="E37" s="6"/>
      <c r="F37" s="6" t="s">
        <v>72</v>
      </c>
      <c r="G37" s="6" t="s">
        <v>68</v>
      </c>
      <c r="H37" s="6" t="s">
        <v>69</v>
      </c>
      <c r="I37" s="6" t="s">
        <v>70</v>
      </c>
      <c r="J37" s="6" t="s">
        <v>71</v>
      </c>
      <c r="K37" s="6" t="s">
        <v>7</v>
      </c>
    </row>
    <row r="38" spans="1:11" x14ac:dyDescent="0.35">
      <c r="A38" s="27" t="s">
        <v>44</v>
      </c>
      <c r="B38" s="10" t="s">
        <v>45</v>
      </c>
      <c r="C38" s="11">
        <v>3</v>
      </c>
      <c r="D38" s="21"/>
      <c r="E38" s="21" t="str">
        <f>IF(F38="Non-credit",IF(D38="S","Pass",""),IF(_xlfn.IFNA(VLOOKUP(D38,Tables!$D$2:$E$11,2,FALSE),0)&gt;=VLOOKUP(VLOOKUP(F38,Tables!$A$2:$B$9,2,FALSE),Tables!$D$2:$E$11,2,FALSE),"Pass",""))</f>
        <v/>
      </c>
      <c r="F38" s="38" t="s">
        <v>94</v>
      </c>
      <c r="G38" s="38" t="s">
        <v>38</v>
      </c>
      <c r="H38" s="38"/>
      <c r="I38" s="38"/>
      <c r="J38" s="38"/>
      <c r="K38" s="37"/>
    </row>
    <row r="39" spans="1:11" x14ac:dyDescent="0.35">
      <c r="A39" s="27" t="s">
        <v>110</v>
      </c>
      <c r="B39" s="10" t="s">
        <v>103</v>
      </c>
      <c r="C39" s="11">
        <v>3</v>
      </c>
      <c r="D39" s="21"/>
      <c r="E39" s="21" t="str">
        <f>IF(F39="Non-credit",IF(D39="S","Pass",""),IF(_xlfn.IFNA(VLOOKUP(D39,Tables!$D$2:$E$11,2,FALSE),0)&gt;=VLOOKUP(VLOOKUP(F39,Tables!$A$2:$B$9,2,FALSE),Tables!$D$2:$E$11,2,FALSE),"Pass",""))</f>
        <v/>
      </c>
      <c r="F39" s="38" t="s">
        <v>96</v>
      </c>
      <c r="G39" s="38" t="s">
        <v>104</v>
      </c>
      <c r="H39" s="38"/>
      <c r="I39" s="38"/>
      <c r="J39" s="38"/>
      <c r="K39" s="37"/>
    </row>
    <row r="40" spans="1:11" x14ac:dyDescent="0.35">
      <c r="A40" s="27" t="s">
        <v>46</v>
      </c>
      <c r="B40" s="10" t="s">
        <v>47</v>
      </c>
      <c r="C40" s="11">
        <v>3</v>
      </c>
      <c r="D40" s="21"/>
      <c r="E40" s="21" t="str">
        <f>IF(F40="Non-credit",IF(D40="S","Pass",""),IF(_xlfn.IFNA(VLOOKUP(D40,Tables!$D$2:$E$11,2,FALSE),0)&gt;=VLOOKUP(VLOOKUP(F40,Tables!$A$2:$B$9,2,FALSE),Tables!$D$2:$E$11,2,FALSE),"Pass",""))</f>
        <v/>
      </c>
      <c r="F40" s="38" t="s">
        <v>95</v>
      </c>
      <c r="G40" s="38"/>
      <c r="H40" s="38"/>
      <c r="I40" s="38"/>
      <c r="J40" s="38"/>
      <c r="K40" s="37"/>
    </row>
    <row r="41" spans="1:11" x14ac:dyDescent="0.35">
      <c r="A41" s="27" t="s">
        <v>48</v>
      </c>
      <c r="B41" s="10" t="s">
        <v>49</v>
      </c>
      <c r="C41" s="11">
        <v>3</v>
      </c>
      <c r="D41" s="21"/>
      <c r="E41" s="21" t="str">
        <f>IF(F41="Non-credit",IF(D41="S","Pass",""),IF(_xlfn.IFNA(VLOOKUP(D41,Tables!$D$2:$E$11,2,FALSE),0)&gt;=VLOOKUP(VLOOKUP(F41,Tables!$A$2:$B$9,2,FALSE),Tables!$D$2:$E$11,2,FALSE),"Pass",""))</f>
        <v/>
      </c>
      <c r="F41" s="38" t="s">
        <v>95</v>
      </c>
      <c r="G41" s="38"/>
      <c r="H41" s="38"/>
      <c r="I41" s="38"/>
      <c r="J41" s="38"/>
      <c r="K41" s="37"/>
    </row>
    <row r="42" spans="1:11" x14ac:dyDescent="0.35">
      <c r="A42" s="27" t="s">
        <v>130</v>
      </c>
      <c r="B42" s="10" t="s">
        <v>50</v>
      </c>
      <c r="C42" s="11">
        <v>3</v>
      </c>
      <c r="D42" s="21"/>
      <c r="E42" s="21" t="str">
        <f>IF(F42="Non-credit",IF(D42="S","Pass",""),IF(_xlfn.IFNA(VLOOKUP(D42,Tables!$D$2:$E$11,2,FALSE),0)&gt;=VLOOKUP(VLOOKUP(F42,Tables!$A$2:$B$9,2,FALSE),Tables!$D$2:$E$11,2,FALSE),"Pass",""))</f>
        <v/>
      </c>
      <c r="F42" s="38" t="s">
        <v>96</v>
      </c>
      <c r="G42" s="38" t="s">
        <v>105</v>
      </c>
      <c r="H42" s="38"/>
      <c r="I42" s="38"/>
      <c r="J42" s="38"/>
      <c r="K42" s="37"/>
    </row>
    <row r="43" spans="1:11" x14ac:dyDescent="0.35">
      <c r="A43" s="27" t="s">
        <v>51</v>
      </c>
      <c r="B43" s="10" t="s">
        <v>52</v>
      </c>
      <c r="C43" s="11">
        <v>3</v>
      </c>
      <c r="D43" s="21"/>
      <c r="E43" s="21" t="str">
        <f>IF(F43="Non-credit",IF(D43="S","Pass",""),IF(_xlfn.IFNA(VLOOKUP(D43,Tables!$D$2:$E$11,2,FALSE),0)&gt;=VLOOKUP(VLOOKUP(F43,Tables!$A$2:$B$9,2,FALSE),Tables!$D$2:$E$11,2,FALSE),"Pass",""))</f>
        <v/>
      </c>
      <c r="F43" s="38" t="s">
        <v>96</v>
      </c>
      <c r="G43" s="38" t="s">
        <v>42</v>
      </c>
      <c r="H43" s="38"/>
      <c r="I43" s="38"/>
      <c r="J43" s="38"/>
      <c r="K43" s="37"/>
    </row>
    <row r="44" spans="1:11" x14ac:dyDescent="0.35">
      <c r="A44" s="27"/>
      <c r="B44" s="10"/>
      <c r="C44" s="6">
        <f>SUM(C38:C43)</f>
        <v>18</v>
      </c>
      <c r="D44" s="38"/>
      <c r="E44" s="38"/>
      <c r="F44" s="38"/>
      <c r="G44" s="38"/>
      <c r="H44" s="38"/>
      <c r="I44" s="38"/>
      <c r="J44" s="38"/>
      <c r="K44" s="38"/>
    </row>
    <row r="45" spans="1:11" x14ac:dyDescent="0.35">
      <c r="A45" s="28"/>
      <c r="B45" s="12"/>
      <c r="C45" s="13"/>
      <c r="D45" s="13"/>
      <c r="E45" s="13"/>
      <c r="F45" s="13"/>
      <c r="G45" s="13"/>
      <c r="H45" s="13"/>
      <c r="I45" s="13"/>
      <c r="J45" s="13"/>
      <c r="K45" s="13"/>
    </row>
    <row r="46" spans="1:11" x14ac:dyDescent="0.35">
      <c r="A46" s="25" t="s">
        <v>53</v>
      </c>
      <c r="B46" s="25" t="s">
        <v>2</v>
      </c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4" t="s">
        <v>3</v>
      </c>
      <c r="B47" s="5" t="s">
        <v>4</v>
      </c>
      <c r="C47" s="6" t="s">
        <v>5</v>
      </c>
      <c r="D47" s="6" t="s">
        <v>6</v>
      </c>
      <c r="E47" s="6"/>
      <c r="F47" s="6" t="s">
        <v>72</v>
      </c>
      <c r="G47" s="6" t="s">
        <v>68</v>
      </c>
      <c r="H47" s="6" t="s">
        <v>69</v>
      </c>
      <c r="I47" s="6" t="s">
        <v>70</v>
      </c>
      <c r="J47" s="6" t="s">
        <v>71</v>
      </c>
      <c r="K47" s="6" t="s">
        <v>7</v>
      </c>
    </row>
    <row r="48" spans="1:11" x14ac:dyDescent="0.35">
      <c r="A48" s="27" t="s">
        <v>111</v>
      </c>
      <c r="B48" s="10" t="s">
        <v>106</v>
      </c>
      <c r="C48" s="11">
        <v>3</v>
      </c>
      <c r="D48" s="21"/>
      <c r="E48" s="21" t="str">
        <f>IF(F48="Non-credit",IF(D48="S","Pass",""),IF(_xlfn.IFNA(VLOOKUP(D48,Tables!$D$2:$E$11,2,FALSE),0)&gt;=VLOOKUP(VLOOKUP(F48,Tables!$A$2:$B$9,2,FALSE),Tables!$D$2:$E$11,2,FALSE),"Pass",""))</f>
        <v/>
      </c>
      <c r="F48" s="8" t="s">
        <v>97</v>
      </c>
      <c r="G48" s="8" t="s">
        <v>107</v>
      </c>
      <c r="H48" s="8"/>
      <c r="I48" s="8"/>
      <c r="J48" s="8"/>
      <c r="K48" s="23"/>
    </row>
    <row r="49" spans="1:11" x14ac:dyDescent="0.35">
      <c r="A49" s="27" t="s">
        <v>115</v>
      </c>
      <c r="B49" s="10" t="s">
        <v>108</v>
      </c>
      <c r="C49" s="11">
        <v>0</v>
      </c>
      <c r="D49" s="39"/>
      <c r="E49" s="21" t="str">
        <f>IF(F49="Non-credit",IF(D49="S","Pass",""),IF(_xlfn.IFNA(VLOOKUP(D49,Tables!$D$2:$E$11,2,FALSE),0)&gt;=VLOOKUP(VLOOKUP(F49,Tables!$A$2:$B$9,2,FALSE),Tables!$D$2:$E$11,2,FALSE),"Pass",""))</f>
        <v/>
      </c>
      <c r="F49" s="8" t="s">
        <v>93</v>
      </c>
      <c r="G49" s="8" t="s">
        <v>102</v>
      </c>
      <c r="H49" s="8"/>
      <c r="I49" s="8"/>
      <c r="J49" s="8"/>
      <c r="K49" s="23"/>
    </row>
    <row r="50" spans="1:11" x14ac:dyDescent="0.35">
      <c r="A50" s="27" t="s">
        <v>131</v>
      </c>
      <c r="B50" s="10" t="s">
        <v>109</v>
      </c>
      <c r="C50" s="11">
        <v>3</v>
      </c>
      <c r="D50" s="21"/>
      <c r="E50" s="21" t="str">
        <f>IF(F50="Non-credit",IF(D50="S","Pass",""),IF(_xlfn.IFNA(VLOOKUP(D50,Tables!$D$2:$E$11,2,FALSE),0)&gt;=VLOOKUP(VLOOKUP(F50,Tables!$A$2:$B$9,2,FALSE),Tables!$D$2:$E$11,2,FALSE),"Pass",""))</f>
        <v/>
      </c>
      <c r="F50" s="8" t="s">
        <v>97</v>
      </c>
      <c r="G50" s="8" t="s">
        <v>102</v>
      </c>
      <c r="H50" s="8"/>
      <c r="I50" s="8"/>
      <c r="J50" s="8"/>
      <c r="K50" s="23"/>
    </row>
    <row r="51" spans="1:11" x14ac:dyDescent="0.35">
      <c r="A51" s="27" t="s">
        <v>132</v>
      </c>
      <c r="B51" s="10" t="s">
        <v>65</v>
      </c>
      <c r="C51" s="11">
        <v>3</v>
      </c>
      <c r="D51" s="21"/>
      <c r="E51" s="21" t="str">
        <f>IF(F51="Non-credit",IF(D51="S","Pass",""),IF(_xlfn.IFNA(VLOOKUP(D51,Tables!$D$2:$E$11,2,FALSE),0)&gt;=VLOOKUP(VLOOKUP(F51,Tables!$A$2:$B$9,2,FALSE),Tables!$D$2:$E$11,2,FALSE),"Pass",""))</f>
        <v/>
      </c>
      <c r="F51" s="8" t="s">
        <v>97</v>
      </c>
      <c r="G51" s="8" t="s">
        <v>107</v>
      </c>
      <c r="H51" s="8"/>
      <c r="I51" s="8"/>
      <c r="J51" s="8"/>
      <c r="K51" s="23"/>
    </row>
    <row r="52" spans="1:11" x14ac:dyDescent="0.35">
      <c r="A52" s="27" t="s">
        <v>114</v>
      </c>
      <c r="B52" s="10" t="s">
        <v>54</v>
      </c>
      <c r="C52" s="11">
        <v>3</v>
      </c>
      <c r="D52" s="21"/>
      <c r="E52" s="21" t="str">
        <f>IF(F52="Non-credit",IF(D52="S","Pass",""),IF(_xlfn.IFNA(VLOOKUP(D52,Tables!$D$2:$E$11,2,FALSE),0)&gt;=VLOOKUP(VLOOKUP(F52,Tables!$A$2:$B$9,2,FALSE),Tables!$D$2:$E$11,2,FALSE),"Pass",""))</f>
        <v/>
      </c>
      <c r="F52" s="8" t="s">
        <v>97</v>
      </c>
      <c r="G52" s="8" t="s">
        <v>107</v>
      </c>
      <c r="H52" s="8"/>
      <c r="I52" s="8"/>
      <c r="J52" s="8"/>
      <c r="K52" s="23"/>
    </row>
    <row r="53" spans="1:11" x14ac:dyDescent="0.35">
      <c r="A53" s="27" t="s">
        <v>119</v>
      </c>
      <c r="B53" s="10" t="s">
        <v>55</v>
      </c>
      <c r="C53" s="11">
        <v>3</v>
      </c>
      <c r="D53" s="21"/>
      <c r="E53" s="21" t="str">
        <f>IF(F53="Non-credit",IF(D53="S","Pass",""),IF(_xlfn.IFNA(VLOOKUP(D53,Tables!$D$2:$E$11,2,FALSE),0)&gt;=VLOOKUP(VLOOKUP(F53,Tables!$A$2:$B$9,2,FALSE),Tables!$D$2:$E$11,2,FALSE),"Pass",""))</f>
        <v/>
      </c>
      <c r="F53" s="8" t="s">
        <v>96</v>
      </c>
      <c r="G53" s="8" t="s">
        <v>110</v>
      </c>
      <c r="H53" s="8"/>
      <c r="I53" s="8"/>
      <c r="J53" s="8"/>
      <c r="K53" s="23"/>
    </row>
    <row r="54" spans="1:11" x14ac:dyDescent="0.35">
      <c r="A54" s="22"/>
      <c r="B54" s="29" t="s">
        <v>120</v>
      </c>
      <c r="C54" s="11">
        <v>3</v>
      </c>
      <c r="D54" s="21"/>
      <c r="E54" s="21" t="str">
        <f>IF(F54="Non-credit",IF(D54="S","Pass",""),IF(_xlfn.IFNA(VLOOKUP(D54,Tables!$D$2:$E$11,2,FALSE),0)&gt;=VLOOKUP(VLOOKUP(F54,Tables!$A$2:$B$9,2,FALSE),Tables!$D$2:$E$11,2,FALSE),"Pass",""))</f>
        <v/>
      </c>
      <c r="F54" s="8" t="s">
        <v>128</v>
      </c>
      <c r="G54" s="23"/>
      <c r="H54" s="23"/>
      <c r="I54" s="23"/>
      <c r="J54" s="23"/>
      <c r="K54" s="23"/>
    </row>
    <row r="55" spans="1:11" x14ac:dyDescent="0.35">
      <c r="A55" s="26"/>
      <c r="B55" s="7"/>
      <c r="C55" s="6">
        <f>SUM(C48:C54)</f>
        <v>18</v>
      </c>
      <c r="D55" s="8"/>
      <c r="E55" s="8"/>
      <c r="F55" s="8"/>
      <c r="G55" s="8"/>
      <c r="H55" s="8"/>
      <c r="I55" s="8"/>
      <c r="J55" s="8"/>
      <c r="K55" s="8"/>
    </row>
    <row r="56" spans="1:11" x14ac:dyDescent="0.35">
      <c r="A56" s="25" t="s">
        <v>53</v>
      </c>
      <c r="B56" s="25" t="s">
        <v>21</v>
      </c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35">
      <c r="A57" s="4" t="s">
        <v>3</v>
      </c>
      <c r="B57" s="5" t="s">
        <v>4</v>
      </c>
      <c r="C57" s="6" t="s">
        <v>5</v>
      </c>
      <c r="D57" s="6" t="s">
        <v>6</v>
      </c>
      <c r="E57" s="6"/>
      <c r="F57" s="6" t="s">
        <v>72</v>
      </c>
      <c r="G57" s="6" t="s">
        <v>68</v>
      </c>
      <c r="H57" s="6" t="s">
        <v>69</v>
      </c>
      <c r="I57" s="6" t="s">
        <v>70</v>
      </c>
      <c r="J57" s="6" t="s">
        <v>71</v>
      </c>
      <c r="K57" s="6" t="s">
        <v>7</v>
      </c>
    </row>
    <row r="58" spans="1:11" x14ac:dyDescent="0.35">
      <c r="A58" s="27" t="s">
        <v>133</v>
      </c>
      <c r="B58" s="10" t="s">
        <v>56</v>
      </c>
      <c r="C58" s="11">
        <v>3</v>
      </c>
      <c r="D58" s="21"/>
      <c r="E58" s="21" t="str">
        <f>IF(F58="Non-credit",IF(D58="S","Pass",""),IF(_xlfn.IFNA(VLOOKUP(D58,Tables!$D$2:$E$11,2,FALSE),0)&gt;=VLOOKUP(VLOOKUP(F58,Tables!$A$2:$B$9,2,FALSE),Tables!$D$2:$E$11,2,FALSE),"Pass",""))</f>
        <v/>
      </c>
      <c r="F58" s="38" t="s">
        <v>97</v>
      </c>
      <c r="G58" s="38" t="s">
        <v>111</v>
      </c>
      <c r="H58" s="38"/>
      <c r="I58" s="38"/>
      <c r="J58" s="38"/>
      <c r="K58" s="37"/>
    </row>
    <row r="59" spans="1:11" x14ac:dyDescent="0.35">
      <c r="A59" s="27" t="s">
        <v>122</v>
      </c>
      <c r="B59" s="10" t="s">
        <v>112</v>
      </c>
      <c r="C59" s="11">
        <v>3</v>
      </c>
      <c r="D59" s="21"/>
      <c r="E59" s="21" t="str">
        <f>IF(F59="Non-credit",IF(D59="S","Pass",""),IF(_xlfn.IFNA(VLOOKUP(D59,Tables!$D$2:$E$11,2,FALSE),0)&gt;=VLOOKUP(VLOOKUP(F59,Tables!$A$2:$B$9,2,FALSE),Tables!$D$2:$E$11,2,FALSE),"Pass",""))</f>
        <v/>
      </c>
      <c r="F59" s="38" t="s">
        <v>97</v>
      </c>
      <c r="G59" s="38" t="s">
        <v>107</v>
      </c>
      <c r="H59" s="38"/>
      <c r="I59" s="38"/>
      <c r="J59" s="38"/>
      <c r="K59" s="37"/>
    </row>
    <row r="60" spans="1:11" x14ac:dyDescent="0.35">
      <c r="A60" s="27" t="s">
        <v>124</v>
      </c>
      <c r="B60" s="10" t="s">
        <v>113</v>
      </c>
      <c r="C60" s="11">
        <v>3</v>
      </c>
      <c r="D60" s="21"/>
      <c r="E60" s="21" t="str">
        <f>IF(F60="Non-credit",IF(D60="S","Pass",""),IF(_xlfn.IFNA(VLOOKUP(D60,Tables!$D$2:$E$11,2,FALSE),0)&gt;=VLOOKUP(VLOOKUP(F60,Tables!$A$2:$B$9,2,FALSE),Tables!$D$2:$E$11,2,FALSE),"Pass",""))</f>
        <v/>
      </c>
      <c r="F60" s="38" t="s">
        <v>97</v>
      </c>
      <c r="G60" s="38" t="s">
        <v>114</v>
      </c>
      <c r="H60" s="38"/>
      <c r="I60" s="38"/>
      <c r="J60" s="38"/>
      <c r="K60" s="37"/>
    </row>
    <row r="61" spans="1:11" x14ac:dyDescent="0.35">
      <c r="A61" s="27" t="s">
        <v>57</v>
      </c>
      <c r="B61" s="10" t="s">
        <v>58</v>
      </c>
      <c r="C61" s="11">
        <v>3</v>
      </c>
      <c r="D61" s="21"/>
      <c r="E61" s="21" t="str">
        <f>IF(F61="Non-credit",IF(D61="S","Pass",""),IF(_xlfn.IFNA(VLOOKUP(D61,Tables!$D$2:$E$11,2,FALSE),0)&gt;=VLOOKUP(VLOOKUP(F61,Tables!$A$2:$B$9,2,FALSE),Tables!$D$2:$E$11,2,FALSE),"Pass",""))</f>
        <v/>
      </c>
      <c r="F61" s="38" t="s">
        <v>96</v>
      </c>
      <c r="G61" s="38" t="s">
        <v>32</v>
      </c>
      <c r="H61" s="38"/>
      <c r="I61" s="38"/>
      <c r="J61" s="38"/>
      <c r="K61" s="37"/>
    </row>
    <row r="62" spans="1:11" x14ac:dyDescent="0.35">
      <c r="A62" s="27" t="s">
        <v>59</v>
      </c>
      <c r="B62" s="10" t="s">
        <v>60</v>
      </c>
      <c r="C62" s="11">
        <v>3</v>
      </c>
      <c r="D62" s="21"/>
      <c r="E62" s="21" t="str">
        <f>IF(F62="Non-credit",IF(D62="S","Pass",""),IF(_xlfn.IFNA(VLOOKUP(D62,Tables!$D$2:$E$11,2,FALSE),0)&gt;=VLOOKUP(VLOOKUP(F62,Tables!$A$2:$B$9,2,FALSE),Tables!$D$2:$E$11,2,FALSE),"Pass",""))</f>
        <v/>
      </c>
      <c r="F62" s="38" t="s">
        <v>96</v>
      </c>
      <c r="G62" s="38" t="s">
        <v>44</v>
      </c>
      <c r="H62" s="38"/>
      <c r="I62" s="38"/>
      <c r="J62" s="38"/>
      <c r="K62" s="37"/>
    </row>
    <row r="63" spans="1:11" x14ac:dyDescent="0.35">
      <c r="A63" s="27" t="s">
        <v>61</v>
      </c>
      <c r="B63" s="10" t="s">
        <v>62</v>
      </c>
      <c r="C63" s="11">
        <v>3</v>
      </c>
      <c r="D63" s="21"/>
      <c r="E63" s="21" t="str">
        <f>IF(F63="Non-credit",IF(D63="S","Pass",""),IF(_xlfn.IFNA(VLOOKUP(D63,Tables!$D$2:$E$11,2,FALSE),0)&gt;=VLOOKUP(VLOOKUP(F63,Tables!$A$2:$B$9,2,FALSE),Tables!$D$2:$E$11,2,FALSE),"Pass",""))</f>
        <v/>
      </c>
      <c r="F63" s="38" t="s">
        <v>96</v>
      </c>
      <c r="G63" s="38" t="s">
        <v>28</v>
      </c>
      <c r="H63" s="38" t="s">
        <v>115</v>
      </c>
      <c r="I63" s="38"/>
      <c r="J63" s="38"/>
      <c r="K63" s="37"/>
    </row>
    <row r="64" spans="1:11" x14ac:dyDescent="0.35">
      <c r="A64" s="27"/>
      <c r="B64" s="10"/>
      <c r="C64" s="6">
        <f>SUM(C58:C63)</f>
        <v>18</v>
      </c>
      <c r="D64" s="38"/>
      <c r="E64" s="38"/>
      <c r="F64" s="38"/>
      <c r="G64" s="38"/>
      <c r="H64" s="38"/>
      <c r="I64" s="38"/>
      <c r="J64" s="38"/>
      <c r="K64" s="38"/>
    </row>
    <row r="65" spans="1:11" x14ac:dyDescent="0.35">
      <c r="A65" s="15"/>
      <c r="B65" s="16"/>
      <c r="C65" s="17"/>
      <c r="D65" s="13"/>
      <c r="E65" s="13"/>
      <c r="F65" s="13"/>
      <c r="G65" s="13"/>
      <c r="H65" s="13"/>
      <c r="I65" s="13"/>
      <c r="J65" s="13"/>
      <c r="K65" s="13"/>
    </row>
    <row r="66" spans="1:11" x14ac:dyDescent="0.35">
      <c r="A66" s="25" t="s">
        <v>63</v>
      </c>
      <c r="B66" s="25" t="s">
        <v>2</v>
      </c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5">
      <c r="A67" s="4" t="s">
        <v>3</v>
      </c>
      <c r="B67" s="5" t="s">
        <v>4</v>
      </c>
      <c r="C67" s="6" t="s">
        <v>5</v>
      </c>
      <c r="D67" s="6" t="s">
        <v>6</v>
      </c>
      <c r="E67" s="6"/>
      <c r="F67" s="6" t="s">
        <v>72</v>
      </c>
      <c r="G67" s="6" t="s">
        <v>68</v>
      </c>
      <c r="H67" s="6" t="s">
        <v>69</v>
      </c>
      <c r="I67" s="6" t="s">
        <v>70</v>
      </c>
      <c r="J67" s="6" t="s">
        <v>71</v>
      </c>
      <c r="K67" s="6" t="s">
        <v>7</v>
      </c>
    </row>
    <row r="68" spans="1:11" x14ac:dyDescent="0.35">
      <c r="A68" s="27" t="s">
        <v>134</v>
      </c>
      <c r="B68" s="10" t="s">
        <v>116</v>
      </c>
      <c r="C68" s="11">
        <v>3</v>
      </c>
      <c r="D68" s="21"/>
      <c r="E68" s="21" t="str">
        <f>IF(F68="Non-credit",IF(D68="S","Pass",""),IF(_xlfn.IFNA(VLOOKUP(D68,Tables!$D$2:$E$11,2,FALSE),0)&gt;=VLOOKUP(VLOOKUP(F68,Tables!$A$2:$B$9,2,FALSE),Tables!$D$2:$E$11,2,FALSE),"Pass",""))</f>
        <v/>
      </c>
      <c r="F68" s="8" t="s">
        <v>97</v>
      </c>
      <c r="G68" s="8" t="s">
        <v>107</v>
      </c>
      <c r="H68" s="8"/>
      <c r="I68" s="8"/>
      <c r="J68" s="8"/>
      <c r="K68" s="23"/>
    </row>
    <row r="69" spans="1:11" x14ac:dyDescent="0.35">
      <c r="A69" s="27" t="s">
        <v>125</v>
      </c>
      <c r="B69" s="10" t="s">
        <v>64</v>
      </c>
      <c r="C69" s="11">
        <v>3</v>
      </c>
      <c r="D69" s="21"/>
      <c r="E69" s="21" t="str">
        <f>IF(F69="Non-credit",IF(D69="S","Pass",""),IF(_xlfn.IFNA(VLOOKUP(D69,Tables!$D$2:$E$11,2,FALSE),0)&gt;=VLOOKUP(VLOOKUP(F69,Tables!$A$2:$B$9,2,FALSE),Tables!$D$2:$E$11,2,FALSE),"Pass",""))</f>
        <v/>
      </c>
      <c r="F69" s="8" t="s">
        <v>97</v>
      </c>
      <c r="G69" s="33">
        <v>106</v>
      </c>
      <c r="H69" s="8"/>
      <c r="I69" s="8"/>
      <c r="J69" s="8"/>
      <c r="K69" s="23"/>
    </row>
    <row r="70" spans="1:11" x14ac:dyDescent="0.35">
      <c r="A70" s="27" t="s">
        <v>135</v>
      </c>
      <c r="B70" s="10" t="s">
        <v>117</v>
      </c>
      <c r="C70" s="11">
        <v>3</v>
      </c>
      <c r="D70" s="21"/>
      <c r="E70" s="21" t="str">
        <f>IF(F70="Non-credit",IF(D70="S","Pass",""),IF(_xlfn.IFNA(VLOOKUP(D70,Tables!$D$2:$E$11,2,FALSE),0)&gt;=VLOOKUP(VLOOKUP(F70,Tables!$A$2:$B$9,2,FALSE),Tables!$D$2:$E$11,2,FALSE),"Pass",""))</f>
        <v/>
      </c>
      <c r="F70" s="8" t="s">
        <v>97</v>
      </c>
      <c r="G70" s="33">
        <v>106</v>
      </c>
      <c r="H70" s="8"/>
      <c r="I70" s="8"/>
      <c r="J70" s="8"/>
      <c r="K70" s="23"/>
    </row>
    <row r="71" spans="1:11" x14ac:dyDescent="0.35">
      <c r="A71" s="27" t="s">
        <v>136</v>
      </c>
      <c r="B71" s="10" t="s">
        <v>118</v>
      </c>
      <c r="C71" s="11">
        <v>3</v>
      </c>
      <c r="D71" s="21"/>
      <c r="E71" s="21" t="str">
        <f>IF(F71="Non-credit",IF(D71="S","Pass",""),IF(_xlfn.IFNA(VLOOKUP(D71,Tables!$D$2:$E$11,2,FALSE),0)&gt;=VLOOKUP(VLOOKUP(F71,Tables!$A$2:$B$9,2,FALSE),Tables!$D$2:$E$11,2,FALSE),"Pass",""))</f>
        <v/>
      </c>
      <c r="F71" s="8" t="s">
        <v>97</v>
      </c>
      <c r="G71" s="31" t="s">
        <v>133</v>
      </c>
      <c r="H71" s="8"/>
      <c r="I71" s="8"/>
      <c r="J71" s="8"/>
      <c r="K71" s="23"/>
    </row>
    <row r="72" spans="1:11" x14ac:dyDescent="0.35">
      <c r="A72" s="27" t="s">
        <v>66</v>
      </c>
      <c r="B72" s="10" t="s">
        <v>67</v>
      </c>
      <c r="C72" s="11">
        <v>3</v>
      </c>
      <c r="D72" s="21"/>
      <c r="E72" s="21" t="str">
        <f>IF(F72="Non-credit",IF(D72="S","Pass",""),IF(_xlfn.IFNA(VLOOKUP(D72,Tables!$D$2:$E$11,2,FALSE),0)&gt;=VLOOKUP(VLOOKUP(F72,Tables!$A$2:$B$9,2,FALSE),Tables!$D$2:$E$11,2,FALSE),"Pass",""))</f>
        <v/>
      </c>
      <c r="F72" s="8" t="s">
        <v>96</v>
      </c>
      <c r="G72" s="8" t="s">
        <v>51</v>
      </c>
      <c r="H72" s="8" t="s">
        <v>119</v>
      </c>
      <c r="I72" s="8" t="s">
        <v>61</v>
      </c>
      <c r="J72" s="8" t="s">
        <v>57</v>
      </c>
      <c r="K72" s="23"/>
    </row>
    <row r="73" spans="1:11" x14ac:dyDescent="0.35">
      <c r="A73" s="22"/>
      <c r="B73" s="29" t="s">
        <v>120</v>
      </c>
      <c r="C73" s="11">
        <v>3</v>
      </c>
      <c r="D73" s="21"/>
      <c r="E73" s="21" t="str">
        <f>IF(F73="Non-credit",IF(D73="S","Pass",""),IF(_xlfn.IFNA(VLOOKUP(D73,Tables!$D$2:$E$11,2,FALSE),0)&gt;=VLOOKUP(VLOOKUP(F73,Tables!$A$2:$B$9,2,FALSE),Tables!$D$2:$E$11,2,FALSE),"Pass",""))</f>
        <v/>
      </c>
      <c r="F73" s="8" t="s">
        <v>128</v>
      </c>
      <c r="G73" s="23"/>
      <c r="H73" s="23"/>
      <c r="I73" s="23"/>
      <c r="J73" s="23"/>
      <c r="K73" s="23"/>
    </row>
    <row r="74" spans="1:11" x14ac:dyDescent="0.35">
      <c r="A74" s="27"/>
      <c r="B74" s="10"/>
      <c r="C74" s="6">
        <f>SUM(C68:C73)</f>
        <v>18</v>
      </c>
      <c r="D74" s="8"/>
      <c r="E74" s="8"/>
      <c r="F74" s="8"/>
      <c r="G74" s="8"/>
      <c r="H74" s="8"/>
      <c r="I74" s="8"/>
      <c r="J74" s="8"/>
      <c r="K74" s="8"/>
    </row>
    <row r="75" spans="1:11" x14ac:dyDescent="0.35">
      <c r="A75" s="25" t="s">
        <v>63</v>
      </c>
      <c r="B75" s="25" t="s">
        <v>21</v>
      </c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5">
      <c r="A76" s="4" t="s">
        <v>3</v>
      </c>
      <c r="B76" s="5" t="s">
        <v>4</v>
      </c>
      <c r="C76" s="6" t="s">
        <v>5</v>
      </c>
      <c r="D76" s="6" t="s">
        <v>6</v>
      </c>
      <c r="E76" s="6"/>
      <c r="F76" s="6" t="s">
        <v>72</v>
      </c>
      <c r="G76" s="6" t="s">
        <v>68</v>
      </c>
      <c r="H76" s="6" t="s">
        <v>69</v>
      </c>
      <c r="I76" s="6" t="s">
        <v>70</v>
      </c>
      <c r="J76" s="6" t="s">
        <v>71</v>
      </c>
      <c r="K76" s="6" t="s">
        <v>7</v>
      </c>
    </row>
    <row r="77" spans="1:11" x14ac:dyDescent="0.35">
      <c r="A77" s="27" t="s">
        <v>137</v>
      </c>
      <c r="B77" s="10" t="s">
        <v>121</v>
      </c>
      <c r="C77" s="11">
        <v>3</v>
      </c>
      <c r="D77" s="21"/>
      <c r="E77" s="21" t="str">
        <f>IF(F77="Non-credit",IF(D77="S","Pass",""),IF(_xlfn.IFNA(VLOOKUP(D77,Tables!$D$2:$E$11,2,FALSE),0)&gt;=VLOOKUP(VLOOKUP(F77,Tables!$A$2:$B$9,2,FALSE),Tables!$D$2:$E$11,2,FALSE),"Pass",""))</f>
        <v/>
      </c>
      <c r="F77" s="38" t="s">
        <v>97</v>
      </c>
      <c r="G77" s="38" t="s">
        <v>122</v>
      </c>
      <c r="H77" s="38"/>
      <c r="I77" s="38"/>
      <c r="J77" s="38"/>
      <c r="K77" s="37"/>
    </row>
    <row r="78" spans="1:11" x14ac:dyDescent="0.35">
      <c r="A78" s="27" t="s">
        <v>138</v>
      </c>
      <c r="B78" s="10" t="s">
        <v>123</v>
      </c>
      <c r="C78" s="11">
        <v>3</v>
      </c>
      <c r="D78" s="21"/>
      <c r="E78" s="21" t="str">
        <f>IF(F78="Non-credit",IF(D78="S","Pass",""),IF(_xlfn.IFNA(VLOOKUP(D78,Tables!$D$2:$E$11,2,FALSE),0)&gt;=VLOOKUP(VLOOKUP(F78,Tables!$A$2:$B$9,2,FALSE),Tables!$D$2:$E$11,2,FALSE),"Pass",""))</f>
        <v/>
      </c>
      <c r="F78" s="38" t="s">
        <v>97</v>
      </c>
      <c r="G78" s="33">
        <v>106</v>
      </c>
      <c r="H78" s="38" t="s">
        <v>124</v>
      </c>
      <c r="I78" s="38" t="s">
        <v>125</v>
      </c>
      <c r="J78" s="38"/>
      <c r="K78" s="37"/>
    </row>
    <row r="79" spans="1:11" x14ac:dyDescent="0.35">
      <c r="A79" s="22"/>
      <c r="B79" s="29" t="s">
        <v>120</v>
      </c>
      <c r="C79" s="11">
        <v>3</v>
      </c>
      <c r="D79" s="21"/>
      <c r="E79" s="21" t="str">
        <f>IF(F79="Non-credit",IF(D79="S","Pass",""),IF(_xlfn.IFNA(VLOOKUP(D79,Tables!$D$2:$E$11,2,FALSE),0)&gt;=VLOOKUP(VLOOKUP(F79,Tables!$A$2:$B$9,2,FALSE),Tables!$D$2:$E$11,2,FALSE),"Pass",""))</f>
        <v/>
      </c>
      <c r="F79" s="8" t="s">
        <v>128</v>
      </c>
      <c r="G79" s="37"/>
      <c r="H79" s="37"/>
      <c r="I79" s="37"/>
      <c r="J79" s="37"/>
      <c r="K79" s="37"/>
    </row>
    <row r="80" spans="1:11" x14ac:dyDescent="0.35">
      <c r="A80" s="22"/>
      <c r="B80" s="22" t="s">
        <v>126</v>
      </c>
      <c r="C80" s="11">
        <v>3</v>
      </c>
      <c r="D80" s="21"/>
      <c r="E80" s="21" t="str">
        <f>IF(F80="Non-credit",IF(D80="S","Pass",""),IF(_xlfn.IFNA(VLOOKUP(D80,Tables!$D$2:$E$11,2,FALSE),0)&gt;=VLOOKUP(VLOOKUP(F80,Tables!$A$2:$B$9,2,FALSE),Tables!$D$2:$E$11,2,FALSE),"Pass",""))</f>
        <v/>
      </c>
      <c r="F80" s="38" t="s">
        <v>73</v>
      </c>
      <c r="G80" s="37"/>
      <c r="H80" s="37"/>
      <c r="I80" s="37"/>
      <c r="J80" s="37"/>
      <c r="K80" s="37"/>
    </row>
    <row r="81" spans="1:11" x14ac:dyDescent="0.35">
      <c r="A81" s="22"/>
      <c r="B81" s="22" t="s">
        <v>126</v>
      </c>
      <c r="C81" s="11">
        <v>3</v>
      </c>
      <c r="D81" s="21"/>
      <c r="E81" s="21" t="str">
        <f>IF(F81="Non-credit",IF(D81="S","Pass",""),IF(_xlfn.IFNA(VLOOKUP(D81,Tables!$D$2:$E$11,2,FALSE),0)&gt;=VLOOKUP(VLOOKUP(F81,Tables!$A$2:$B$9,2,FALSE),Tables!$D$2:$E$11,2,FALSE),"Pass",""))</f>
        <v/>
      </c>
      <c r="F81" s="38" t="s">
        <v>73</v>
      </c>
      <c r="G81" s="37"/>
      <c r="H81" s="37"/>
      <c r="I81" s="37"/>
      <c r="J81" s="37"/>
      <c r="K81" s="37"/>
    </row>
    <row r="82" spans="1:11" x14ac:dyDescent="0.35">
      <c r="A82" s="27"/>
      <c r="B82" s="10"/>
      <c r="C82" s="14">
        <f>SUM(C77:C81)</f>
        <v>15</v>
      </c>
      <c r="D82" s="38"/>
      <c r="E82" s="38"/>
      <c r="F82" s="38"/>
      <c r="G82" s="38"/>
      <c r="H82" s="38"/>
      <c r="I82" s="38"/>
      <c r="J82" s="38"/>
      <c r="K82" s="38"/>
    </row>
    <row r="83" spans="1:11" x14ac:dyDescent="0.35">
      <c r="B83" s="41" t="s">
        <v>127</v>
      </c>
      <c r="C83" s="9">
        <f>SUMIF(C8:C82,"&gt;3")</f>
        <v>142</v>
      </c>
    </row>
    <row r="84" spans="1:11" x14ac:dyDescent="0.35">
      <c r="B84" s="32" t="s">
        <v>140</v>
      </c>
      <c r="C84" s="9">
        <f>SUMIF(E8:E81,$E$7,C8:C81)</f>
        <v>0</v>
      </c>
    </row>
  </sheetData>
  <sheetProtection sheet="1" formatColumns="0"/>
  <mergeCells count="5">
    <mergeCell ref="A1:K1"/>
    <mergeCell ref="A2:K2"/>
    <mergeCell ref="A3:K3"/>
    <mergeCell ref="C4:D4"/>
    <mergeCell ref="H4:K4"/>
  </mergeCells>
  <conditionalFormatting sqref="D23">
    <cfRule type="expression" dxfId="14" priority="14">
      <formula>D23&lt;&gt;"S"</formula>
    </cfRule>
  </conditionalFormatting>
  <conditionalFormatting sqref="D49">
    <cfRule type="expression" dxfId="13" priority="13">
      <formula>D49&lt;&gt;"S"</formula>
    </cfRule>
  </conditionalFormatting>
  <conditionalFormatting sqref="G8:J81">
    <cfRule type="expression" priority="4" stopIfTrue="1">
      <formula>OR(G8="", LEFT(G8,6)="Prereq")</formula>
    </cfRule>
    <cfRule type="expression" dxfId="12" priority="9" stopIfTrue="1">
      <formula>AND(INDEX($F$8:$F$81,MATCH(G8,$A$8:$A$81,0))="Non-credit",INDEX($D$8:$D$81,MATCH(G8,$A$8:$A$81,0))="S")</formula>
    </cfRule>
    <cfRule type="expression" dxfId="11" priority="10" stopIfTrue="1">
      <formula>AND(INDEX($F$8:$F$81,MATCH(G8,$A$8:$A$81,0))="Non-credit",INDEX($D$8:$D$81,MATCH(G8,$A$8:$A$81,0))&lt;&gt;"S")</formula>
    </cfRule>
    <cfRule type="expression" dxfId="10" priority="8" stopIfTrue="1">
      <formula>AND(ISNUMBER(G8),$C$84 &lt; G8)</formula>
    </cfRule>
    <cfRule type="expression" dxfId="9" priority="7" stopIfTrue="1">
      <formula>AND(ISNUMBER(G8),$C$84 &gt;= G8)</formula>
    </cfRule>
    <cfRule type="expression" dxfId="8" priority="6" stopIfTrue="1">
      <formula>AND(G8="Graduating",$C$83-$C$84 &gt; 22)</formula>
    </cfRule>
    <cfRule type="expression" dxfId="7" priority="5" stopIfTrue="1">
      <formula>AND(G8="Graduating",$C$83-$C$84 &lt;= 22)</formula>
    </cfRule>
  </conditionalFormatting>
  <conditionalFormatting sqref="G4">
    <cfRule type="expression" dxfId="6" priority="3">
      <formula>OR(VALUE(LEFT(G4,2))&lt;55,VALUE(LEFT(G4,2))&gt;59)</formula>
    </cfRule>
  </conditionalFormatting>
  <conditionalFormatting sqref="A3:K3">
    <cfRule type="expression" dxfId="5" priority="2">
      <formula>OR(VALUE(LEFT(G4,2))&lt;55,VALUE(LEFT(G4,2))&gt;59)</formula>
    </cfRule>
  </conditionalFormatting>
  <conditionalFormatting sqref="H4:K4">
    <cfRule type="expression" dxfId="4" priority="1">
      <formula>OR(VALUE(LEFT(G4,2))&lt;55,VALUE(LEFT(G4,2))&gt;59)</formula>
    </cfRule>
  </conditionalFormatting>
  <dataValidations count="2">
    <dataValidation type="list" allowBlank="1" showInputMessage="1" showErrorMessage="1" sqref="D49 D23" xr:uid="{76C8E875-DEBB-4348-AF7C-C6DB82F1C986}">
      <formula1>"S,U,W"</formula1>
    </dataValidation>
    <dataValidation type="whole" operator="greaterThan" allowBlank="1" showInputMessage="1" showErrorMessage="1" promptTitle="Student ID" prompt="Type your student ID without hyphen" sqref="G4" xr:uid="{D5C0B083-5EA8-4716-9C76-A49629294F53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14EF9C52-D255-4B73-8DA6-5D191A10DE1C}">
            <xm:f>_xlfn.IFNA(VLOOKUP(D8,Tables!$D$2:$E$11,2,FALSE),0)&lt;VLOOKUP(VLOOKUP(F8,Tables!$A$2:$B$9,2,FALSE),Tables!$D$2:$E$11,2,FALSE)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D8:D14 D18:D22 D24 D29:D34 D38:D43 D48 D58:D63 D77:D81 D54 D50:D52 D68:D73</xm:sqref>
        </x14:conditionalFormatting>
        <x14:conditionalFormatting xmlns:xm="http://schemas.microsoft.com/office/excel/2006/main">
          <x14:cfRule type="expression" priority="15" id="{568AA1E3-FB91-45AA-9836-584F81376387}">
            <xm:f>_xlfn.IFNA(VLOOKUP(D53,Tables!$D$2:$E$11,2,FALSE),0)&lt;VLOOKUP(VLOOKUP(F53,Tables!$A$2:$B$9,2,FALSE),Tables!$D$2:$E$11,2,FALSE)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1" stopIfTrue="1" id="{43B30841-2CD6-4ABD-9EE6-0AD63FB68A18}">
            <xm:f>_xlfn.IFNA(VLOOKUP(INDEX($D$8:$D$81,MATCH(G8,$A$8:$A$81,0)),Tables!$D$2:$E$11,2,FALSE),0)&gt;=VLOOKUP(VLOOKUP(INDEX($F$8:$F$81,MATCH(G8,$A$8:$A$81,0)),Tables!$A$2:$B$9,2,FALSE),Tables!$D$2:$E$11,2,FALSE)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69A6CA5E-BD09-4C8F-A118-F54601A9FA3B}">
            <xm:f>_xlfn.IFNA(VLOOKUP(INDEX($D$8:$D$81,MATCH(G8,$A$8:$A$81,0)),Tables!$D$2:$E$11,2,FALSE),0)&lt;VLOOKUP(VLOOKUP(INDEX($F$8:$F$81,MATCH(G8,$A$8:$A$81,0)),Tables!$A$2:$B$9,2,FALSE),Tables!$D$2:$E$11,2,FALSE)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G8:J81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D664E2-6F37-43B6-BE14-FA5FD0DE1CF4}">
          <x14:formula1>
            <xm:f>Tables!$D$2:$D$12</xm:f>
          </x14:formula1>
          <xm:sqref>D18:D22 D24 D29:D34 D38:D43 D77:D81 D58:D63 D50:D54 D48 D68:D73 D8:D14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1521-EAF6-4B27-8EA6-39F9F67D1D8C}">
  <dimension ref="A1:E14"/>
  <sheetViews>
    <sheetView workbookViewId="0">
      <selection activeCell="A9" sqref="A9"/>
    </sheetView>
  </sheetViews>
  <sheetFormatPr defaultRowHeight="14.5" x14ac:dyDescent="0.35"/>
  <cols>
    <col min="1" max="1" width="59.08984375" bestFit="1" customWidth="1"/>
    <col min="2" max="2" width="9.6328125" bestFit="1" customWidth="1"/>
    <col min="5" max="5" width="8.7265625" customWidth="1"/>
  </cols>
  <sheetData>
    <row r="1" spans="1:5" x14ac:dyDescent="0.35">
      <c r="A1" s="24" t="s">
        <v>72</v>
      </c>
      <c r="B1" s="24" t="s">
        <v>77</v>
      </c>
      <c r="D1" s="24" t="s">
        <v>78</v>
      </c>
      <c r="E1" s="24" t="s">
        <v>79</v>
      </c>
    </row>
    <row r="2" spans="1:5" x14ac:dyDescent="0.35">
      <c r="A2" s="18" t="s">
        <v>96</v>
      </c>
      <c r="B2" s="18" t="s">
        <v>75</v>
      </c>
      <c r="D2" s="18" t="s">
        <v>80</v>
      </c>
      <c r="E2" s="18">
        <v>4</v>
      </c>
    </row>
    <row r="3" spans="1:5" x14ac:dyDescent="0.35">
      <c r="A3" s="19" t="s">
        <v>94</v>
      </c>
      <c r="B3" s="19" t="s">
        <v>74</v>
      </c>
      <c r="D3" s="18" t="s">
        <v>81</v>
      </c>
      <c r="E3" s="18">
        <v>3.75</v>
      </c>
    </row>
    <row r="4" spans="1:5" x14ac:dyDescent="0.35">
      <c r="A4" s="19" t="s">
        <v>73</v>
      </c>
      <c r="B4" s="19" t="s">
        <v>75</v>
      </c>
      <c r="D4" s="18" t="s">
        <v>82</v>
      </c>
      <c r="E4" s="18">
        <v>3.25</v>
      </c>
    </row>
    <row r="5" spans="1:5" x14ac:dyDescent="0.35">
      <c r="A5" s="19" t="s">
        <v>95</v>
      </c>
      <c r="B5" s="19" t="s">
        <v>75</v>
      </c>
      <c r="D5" s="18" t="s">
        <v>83</v>
      </c>
      <c r="E5" s="18">
        <v>3</v>
      </c>
    </row>
    <row r="6" spans="1:5" x14ac:dyDescent="0.35">
      <c r="A6" s="19" t="s">
        <v>128</v>
      </c>
      <c r="B6" s="19" t="s">
        <v>75</v>
      </c>
      <c r="D6" s="18" t="s">
        <v>84</v>
      </c>
      <c r="E6" s="18">
        <v>2.75</v>
      </c>
    </row>
    <row r="7" spans="1:5" x14ac:dyDescent="0.35">
      <c r="A7" s="19" t="s">
        <v>97</v>
      </c>
      <c r="B7" s="19" t="s">
        <v>74</v>
      </c>
      <c r="D7" s="18" t="s">
        <v>85</v>
      </c>
      <c r="E7" s="18">
        <v>2.25</v>
      </c>
    </row>
    <row r="8" spans="1:5" x14ac:dyDescent="0.35">
      <c r="A8" s="19" t="s">
        <v>93</v>
      </c>
      <c r="B8" s="19" t="s">
        <v>76</v>
      </c>
      <c r="D8" s="18" t="s">
        <v>74</v>
      </c>
      <c r="E8" s="18">
        <v>2</v>
      </c>
    </row>
    <row r="9" spans="1:5" x14ac:dyDescent="0.35">
      <c r="A9" s="18" t="s">
        <v>98</v>
      </c>
      <c r="B9" s="18" t="s">
        <v>75</v>
      </c>
      <c r="D9" s="18" t="s">
        <v>86</v>
      </c>
      <c r="E9" s="18">
        <v>1.75</v>
      </c>
    </row>
    <row r="10" spans="1:5" x14ac:dyDescent="0.35">
      <c r="D10" s="18" t="s">
        <v>75</v>
      </c>
      <c r="E10" s="18">
        <v>1</v>
      </c>
    </row>
    <row r="11" spans="1:5" x14ac:dyDescent="0.35">
      <c r="D11" s="18" t="s">
        <v>87</v>
      </c>
      <c r="E11" s="18">
        <v>0</v>
      </c>
    </row>
    <row r="12" spans="1:5" x14ac:dyDescent="0.35">
      <c r="D12" s="20" t="s">
        <v>88</v>
      </c>
      <c r="E12" s="20" t="s">
        <v>92</v>
      </c>
    </row>
    <row r="13" spans="1:5" x14ac:dyDescent="0.35">
      <c r="D13" s="20" t="s">
        <v>76</v>
      </c>
      <c r="E13" s="20" t="s">
        <v>89</v>
      </c>
    </row>
    <row r="14" spans="1:5" x14ac:dyDescent="0.35">
      <c r="D14" s="20" t="s">
        <v>90</v>
      </c>
      <c r="E14" s="20" t="s">
        <v>91</v>
      </c>
    </row>
  </sheetData>
  <sortState xmlns:xlrd2="http://schemas.microsoft.com/office/spreadsheetml/2017/richdata2" ref="A2:B8">
    <sortCondition ref="A2:A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551-595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2021-11-29T13:55:51Z</dcterms:created>
  <dcterms:modified xsi:type="dcterms:W3CDTF">2021-12-16T05:30:21Z</dcterms:modified>
</cp:coreProperties>
</file>